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18240" windowHeight="8832"/>
  </bookViews>
  <sheets>
    <sheet name="Messungen" sheetId="1" r:id="rId1"/>
    <sheet name="Diagramm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1" i="1" l="1"/>
  <c r="F20" i="1"/>
  <c r="F19" i="1"/>
  <c r="M19" i="1"/>
  <c r="O18" i="1"/>
  <c r="O19" i="1" s="1"/>
  <c r="O20" i="1" s="1"/>
  <c r="O21" i="1" s="1"/>
  <c r="N18" i="1"/>
  <c r="N19" i="1" s="1"/>
  <c r="N20" i="1" s="1"/>
  <c r="N21" i="1" s="1"/>
  <c r="D9" i="1" l="1"/>
  <c r="D4" i="1"/>
  <c r="D5" i="1"/>
  <c r="M18" i="1" l="1"/>
  <c r="M20" i="1" s="1"/>
  <c r="M21" i="1" s="1"/>
  <c r="L18" i="1"/>
  <c r="L19" i="1" s="1"/>
  <c r="L20" i="1" s="1"/>
  <c r="L21" i="1" s="1"/>
  <c r="K18" i="1"/>
  <c r="K19" i="1" s="1"/>
  <c r="K20" i="1" s="1"/>
  <c r="K21" i="1" s="1"/>
  <c r="J18" i="1"/>
  <c r="J19" i="1" s="1"/>
  <c r="J20" i="1" s="1"/>
  <c r="J21" i="1" s="1"/>
  <c r="I18" i="1"/>
  <c r="I19" i="1" s="1"/>
  <c r="I20" i="1" s="1"/>
  <c r="I21" i="1" s="1"/>
  <c r="H18" i="1"/>
  <c r="H19" i="1" s="1"/>
  <c r="H20" i="1" s="1"/>
  <c r="H21" i="1" s="1"/>
  <c r="G18" i="1"/>
  <c r="G19" i="1" s="1"/>
  <c r="G20" i="1" s="1"/>
  <c r="G21" i="1" s="1"/>
  <c r="F18" i="1"/>
  <c r="F21" i="1" s="1"/>
  <c r="E18" i="1"/>
  <c r="E19" i="1" s="1"/>
  <c r="E20" i="1" s="1"/>
  <c r="E21" i="1" s="1"/>
  <c r="D18" i="1"/>
  <c r="D19" i="1" s="1"/>
  <c r="D20" i="1" s="1"/>
</calcChain>
</file>

<file path=xl/sharedStrings.xml><?xml version="1.0" encoding="utf-8"?>
<sst xmlns="http://schemas.openxmlformats.org/spreadsheetml/2006/main" count="53" uniqueCount="41">
  <si>
    <t>Physikalische Parameter</t>
  </si>
  <si>
    <t>Abstand der Kondensatorplatten</t>
  </si>
  <si>
    <t>Abstand der kleinen Skalenstriche</t>
  </si>
  <si>
    <t>Gravitationsbeschleunigung</t>
  </si>
  <si>
    <t>Dichte des Öls</t>
  </si>
  <si>
    <t>Dichte der Luft</t>
  </si>
  <si>
    <t>Viskosität der Luft</t>
  </si>
  <si>
    <t>Messdaten</t>
  </si>
  <si>
    <t>Messung 1</t>
  </si>
  <si>
    <t>Messung 2</t>
  </si>
  <si>
    <t>Messung 3</t>
  </si>
  <si>
    <t>Messung 4</t>
  </si>
  <si>
    <t>Messung 5</t>
  </si>
  <si>
    <t>Messung 6</t>
  </si>
  <si>
    <t>Messung 7</t>
  </si>
  <si>
    <t>Messung 8</t>
  </si>
  <si>
    <t>Messung 9</t>
  </si>
  <si>
    <t>Messung 10</t>
  </si>
  <si>
    <t>Zeitintervall</t>
  </si>
  <si>
    <t>Strecke in Skalenstrichen</t>
  </si>
  <si>
    <t>n</t>
  </si>
  <si>
    <t>Spannung</t>
  </si>
  <si>
    <t>Berechnete Daten</t>
  </si>
  <si>
    <t>Fallgeschwindigkeit</t>
  </si>
  <si>
    <t>Tröpfchenradius</t>
  </si>
  <si>
    <t>Tröpfchenladung</t>
  </si>
  <si>
    <r>
      <rPr>
        <i/>
        <sz val="10"/>
        <rFont val="Arial"/>
        <family val="2"/>
      </rPr>
      <t>d</t>
    </r>
    <r>
      <rPr>
        <sz val="10"/>
        <rFont val="Arial"/>
        <family val="2"/>
      </rPr>
      <t xml:space="preserve"> in m</t>
    </r>
  </si>
  <si>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 in m</t>
    </r>
  </si>
  <si>
    <r>
      <rPr>
        <i/>
        <sz val="10"/>
        <rFont val="Arial"/>
        <family val="2"/>
      </rPr>
      <t>g</t>
    </r>
    <r>
      <rPr>
        <sz val="10"/>
        <rFont val="Arial"/>
        <family val="2"/>
      </rPr>
      <t xml:space="preserve"> in m/s²</t>
    </r>
  </si>
  <si>
    <r>
      <rPr>
        <i/>
        <sz val="10"/>
        <rFont val="Arial"/>
        <family val="2"/>
      </rPr>
      <t>ρ</t>
    </r>
    <r>
      <rPr>
        <sz val="10"/>
        <rFont val="Arial"/>
        <family val="2"/>
      </rPr>
      <t xml:space="preserve"> (Öl) in kg/m³</t>
    </r>
  </si>
  <si>
    <r>
      <rPr>
        <i/>
        <sz val="10"/>
        <rFont val="Arial"/>
        <family val="2"/>
      </rPr>
      <t>ρ</t>
    </r>
    <r>
      <rPr>
        <sz val="10"/>
        <rFont val="Arial"/>
        <family val="2"/>
      </rPr>
      <t xml:space="preserve"> (Luft) in kg/m³</t>
    </r>
  </si>
  <si>
    <r>
      <rPr>
        <i/>
        <sz val="10"/>
        <rFont val="Arial"/>
        <family val="2"/>
      </rPr>
      <t>η</t>
    </r>
    <r>
      <rPr>
        <sz val="10"/>
        <rFont val="Arial"/>
        <family val="2"/>
      </rPr>
      <t xml:space="preserve"> in Ns/m²</t>
    </r>
  </si>
  <si>
    <r>
      <t>Δ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in s</t>
    </r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</si>
  <si>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 xml:space="preserve"> in V</t>
    </r>
  </si>
  <si>
    <r>
      <rPr>
        <i/>
        <sz val="10"/>
        <rFont val="Arial"/>
        <family val="2"/>
      </rPr>
      <t>v</t>
    </r>
    <r>
      <rPr>
        <sz val="10"/>
        <rFont val="Arial"/>
        <family val="2"/>
      </rPr>
      <t xml:space="preserve"> in m/s</t>
    </r>
  </si>
  <si>
    <r>
      <rPr>
        <i/>
        <sz val="10"/>
        <rFont val="Arial"/>
        <family val="2"/>
      </rPr>
      <t xml:space="preserve">r </t>
    </r>
    <r>
      <rPr>
        <sz val="10"/>
        <rFont val="Arial"/>
        <family val="2"/>
      </rPr>
      <t>in m</t>
    </r>
  </si>
  <si>
    <r>
      <rPr>
        <i/>
        <sz val="10"/>
        <rFont val="Arial"/>
        <family val="2"/>
      </rPr>
      <t>q</t>
    </r>
    <r>
      <rPr>
        <sz val="10"/>
        <rFont val="Arial"/>
        <family val="2"/>
      </rPr>
      <t xml:space="preserve"> in C</t>
    </r>
  </si>
  <si>
    <t xml:space="preserve">   Der Millikan-Versuch – Auswertung Schwebemethode</t>
  </si>
  <si>
    <r>
      <rPr>
        <i/>
        <sz val="10"/>
        <rFont val="Arial"/>
        <family val="2"/>
      </rPr>
      <t>q</t>
    </r>
    <r>
      <rPr>
        <sz val="10"/>
        <rFont val="Arial"/>
        <family val="2"/>
      </rPr>
      <t xml:space="preserve"> in 10^(-19) C</t>
    </r>
  </si>
  <si>
    <t>Messung 11</t>
  </si>
  <si>
    <t>Messung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</si>
</sst>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F33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 applyFill="1"/>
    <xf numFmtId="0" fontId="1" fillId="0" borderId="0" xfId="1" applyFill="1"/>
    <xf numFmtId="0" fontId="0" fillId="0" borderId="0" xfId="0" applyFill="1"/>
    <xf numFmtId="0" fontId="2" fillId="2" borderId="0" xfId="1" applyFont="1" applyFill="1" applyAlignment="1" applyProtection="1">
      <alignment horizontal="left"/>
      <protection locked="0"/>
    </xf>
    <xf numFmtId="0" fontId="2" fillId="0" borderId="0" xfId="1" applyFont="1" applyFill="1" applyAlignment="1" applyProtection="1">
      <alignment horizontal="left"/>
      <protection locked="0"/>
    </xf>
    <xf numFmtId="0" fontId="3" fillId="3" borderId="0" xfId="1" applyFont="1" applyFill="1"/>
    <xf numFmtId="0" fontId="4" fillId="3" borderId="0" xfId="1" applyFont="1" applyFill="1" applyAlignment="1">
      <alignment horizontal="center"/>
    </xf>
    <xf numFmtId="0" fontId="3" fillId="4" borderId="0" xfId="1" applyFont="1" applyFill="1"/>
    <xf numFmtId="0" fontId="4" fillId="4" borderId="0" xfId="1" applyFont="1" applyFill="1" applyAlignment="1">
      <alignment horizontal="center"/>
    </xf>
    <xf numFmtId="0" fontId="3" fillId="5" borderId="0" xfId="1" applyFont="1" applyFill="1"/>
    <xf numFmtId="0" fontId="1" fillId="6" borderId="0" xfId="1" applyFont="1" applyFill="1" applyAlignment="1">
      <alignment horizontal="left"/>
    </xf>
    <xf numFmtId="0" fontId="1" fillId="6" borderId="1" xfId="1" applyFill="1" applyBorder="1"/>
    <xf numFmtId="0" fontId="1" fillId="7" borderId="0" xfId="1" applyFont="1" applyFill="1"/>
    <xf numFmtId="0" fontId="1" fillId="6" borderId="1" xfId="1" applyFont="1" applyFill="1" applyBorder="1"/>
    <xf numFmtId="0" fontId="1" fillId="7" borderId="1" xfId="1" applyFont="1" applyFill="1" applyBorder="1"/>
    <xf numFmtId="0" fontId="1" fillId="0" borderId="1" xfId="1" applyFill="1" applyBorder="1"/>
    <xf numFmtId="0" fontId="1" fillId="8" borderId="0" xfId="1" applyFont="1" applyFill="1"/>
    <xf numFmtId="0" fontId="1" fillId="8" borderId="1" xfId="1" applyFont="1" applyFill="1" applyBorder="1"/>
    <xf numFmtId="0" fontId="2" fillId="9" borderId="0" xfId="1" applyFont="1" applyFill="1" applyAlignment="1" applyProtection="1">
      <protection locked="0"/>
    </xf>
    <xf numFmtId="0" fontId="1" fillId="8" borderId="2" xfId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11" fontId="0" fillId="0" borderId="0" xfId="0" applyNumberForma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FF00"/>
      <color rgb="FFE2F33F"/>
      <color rgb="FFFFCC00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 in 10^(-19) C</a:t>
            </a:r>
          </a:p>
        </c:rich>
      </c:tx>
      <c:layout>
        <c:manualLayout>
          <c:xMode val="edge"/>
          <c:yMode val="edge"/>
          <c:x val="1.7034776902887138E-2"/>
          <c:y val="3.5335689045936397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Messungen!$C$21</c:f>
              <c:strCache>
                <c:ptCount val="1"/>
                <c:pt idx="0">
                  <c:v>q in 10^(-19) C</c:v>
                </c:pt>
              </c:strCache>
            </c:strRef>
          </c:tx>
          <c:spPr>
            <a:ln w="28575">
              <a:noFill/>
            </a:ln>
          </c:spPr>
          <c:xVal>
            <c:strRef>
              <c:f>Messungen!$D$17:$O$17</c:f>
              <c:strCache>
                <c:ptCount val="12"/>
                <c:pt idx="0">
                  <c:v>Messung 1</c:v>
                </c:pt>
                <c:pt idx="1">
                  <c:v>Messung 2</c:v>
                </c:pt>
                <c:pt idx="2">
                  <c:v>Messung 3</c:v>
                </c:pt>
                <c:pt idx="3">
                  <c:v>Messung 4</c:v>
                </c:pt>
                <c:pt idx="4">
                  <c:v>Messung 5</c:v>
                </c:pt>
                <c:pt idx="5">
                  <c:v>Messung 6</c:v>
                </c:pt>
                <c:pt idx="6">
                  <c:v>Messung 7</c:v>
                </c:pt>
                <c:pt idx="7">
                  <c:v>Messung 8</c:v>
                </c:pt>
                <c:pt idx="8">
                  <c:v>Messung 9</c:v>
                </c:pt>
                <c:pt idx="9">
                  <c:v>Messung 10</c:v>
                </c:pt>
                <c:pt idx="10">
                  <c:v>Messung 11</c:v>
                </c:pt>
                <c:pt idx="11">
                  <c:v>Messung 12</c:v>
                </c:pt>
              </c:strCache>
            </c:strRef>
          </c:xVal>
          <c:yVal>
            <c:numRef>
              <c:f>Messungen!$D$21:$O$21</c:f>
              <c:numCache>
                <c:formatCode>General</c:formatCode>
                <c:ptCount val="12"/>
                <c:pt idx="0">
                  <c:v>1.6178627985893919</c:v>
                </c:pt>
                <c:pt idx="1">
                  <c:v>6.4294238587252464</c:v>
                </c:pt>
                <c:pt idx="2">
                  <c:v>1.5754340813095664</c:v>
                </c:pt>
                <c:pt idx="3">
                  <c:v>4.6903234163071987</c:v>
                </c:pt>
                <c:pt idx="4">
                  <c:v>3.1336100204540083</c:v>
                </c:pt>
                <c:pt idx="5">
                  <c:v>6.3292643956947865</c:v>
                </c:pt>
                <c:pt idx="6">
                  <c:v>4.730795056347306</c:v>
                </c:pt>
                <c:pt idx="7">
                  <c:v>4.7011311461482812</c:v>
                </c:pt>
                <c:pt idx="8">
                  <c:v>1.5885191486189605</c:v>
                </c:pt>
                <c:pt idx="9">
                  <c:v>3.1234069986959767</c:v>
                </c:pt>
                <c:pt idx="10">
                  <c:v>6.4651484350626065</c:v>
                </c:pt>
                <c:pt idx="11">
                  <c:v>3.3168390546981827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25568"/>
        <c:axId val="89327104"/>
      </c:scatterChart>
      <c:valAx>
        <c:axId val="89325568"/>
        <c:scaling>
          <c:orientation val="minMax"/>
          <c:max val="12"/>
          <c:min val="0"/>
        </c:scaling>
        <c:delete val="0"/>
        <c:axPos val="b"/>
        <c:majorTickMark val="out"/>
        <c:minorTickMark val="none"/>
        <c:tickLblPos val="nextTo"/>
        <c:crossAx val="89327104"/>
        <c:crossesAt val="0"/>
        <c:crossBetween val="midCat"/>
        <c:majorUnit val="2"/>
        <c:minorUnit val="0.4"/>
      </c:valAx>
      <c:valAx>
        <c:axId val="89327104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325568"/>
        <c:crosses val="autoZero"/>
        <c:crossBetween val="midCat"/>
        <c:majorUnit val="1"/>
        <c:minorUnit val="2.0000000000000004E-2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 in 10^(-19) C</a:t>
            </a:r>
          </a:p>
        </c:rich>
      </c:tx>
      <c:layout>
        <c:manualLayout>
          <c:xMode val="edge"/>
          <c:yMode val="edge"/>
          <c:x val="1.7034776902887138E-2"/>
          <c:y val="3.5335689045936397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Messungen!$C$21</c:f>
              <c:strCache>
                <c:ptCount val="1"/>
                <c:pt idx="0">
                  <c:v>q in 10^(-19) C</c:v>
                </c:pt>
              </c:strCache>
            </c:strRef>
          </c:tx>
          <c:spPr>
            <a:ln w="28575">
              <a:noFill/>
            </a:ln>
          </c:spPr>
          <c:xVal>
            <c:strRef>
              <c:f>Messungen!$D$17:$O$17</c:f>
              <c:strCache>
                <c:ptCount val="12"/>
                <c:pt idx="0">
                  <c:v>Messung 1</c:v>
                </c:pt>
                <c:pt idx="1">
                  <c:v>Messung 2</c:v>
                </c:pt>
                <c:pt idx="2">
                  <c:v>Messung 3</c:v>
                </c:pt>
                <c:pt idx="3">
                  <c:v>Messung 4</c:v>
                </c:pt>
                <c:pt idx="4">
                  <c:v>Messung 5</c:v>
                </c:pt>
                <c:pt idx="5">
                  <c:v>Messung 6</c:v>
                </c:pt>
                <c:pt idx="6">
                  <c:v>Messung 7</c:v>
                </c:pt>
                <c:pt idx="7">
                  <c:v>Messung 8</c:v>
                </c:pt>
                <c:pt idx="8">
                  <c:v>Messung 9</c:v>
                </c:pt>
                <c:pt idx="9">
                  <c:v>Messung 10</c:v>
                </c:pt>
                <c:pt idx="10">
                  <c:v>Messung 11</c:v>
                </c:pt>
                <c:pt idx="11">
                  <c:v>Messung 12</c:v>
                </c:pt>
              </c:strCache>
            </c:strRef>
          </c:xVal>
          <c:yVal>
            <c:numRef>
              <c:f>Messungen!$D$21:$O$21</c:f>
              <c:numCache>
                <c:formatCode>General</c:formatCode>
                <c:ptCount val="12"/>
                <c:pt idx="0">
                  <c:v>1.6178627985893919</c:v>
                </c:pt>
                <c:pt idx="1">
                  <c:v>6.4294238587252464</c:v>
                </c:pt>
                <c:pt idx="2">
                  <c:v>1.5754340813095664</c:v>
                </c:pt>
                <c:pt idx="3">
                  <c:v>4.6903234163071987</c:v>
                </c:pt>
                <c:pt idx="4">
                  <c:v>3.1336100204540083</c:v>
                </c:pt>
                <c:pt idx="5">
                  <c:v>6.3292643956947865</c:v>
                </c:pt>
                <c:pt idx="6">
                  <c:v>4.730795056347306</c:v>
                </c:pt>
                <c:pt idx="7">
                  <c:v>4.7011311461482812</c:v>
                </c:pt>
                <c:pt idx="8">
                  <c:v>1.5885191486189605</c:v>
                </c:pt>
                <c:pt idx="9">
                  <c:v>3.1234069986959767</c:v>
                </c:pt>
                <c:pt idx="10">
                  <c:v>6.4651484350626065</c:v>
                </c:pt>
                <c:pt idx="11">
                  <c:v>3.3168390546981827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88544"/>
        <c:axId val="89390080"/>
      </c:scatterChart>
      <c:valAx>
        <c:axId val="89388544"/>
        <c:scaling>
          <c:orientation val="minMax"/>
          <c:max val="12"/>
          <c:min val="0"/>
        </c:scaling>
        <c:delete val="0"/>
        <c:axPos val="b"/>
        <c:majorTickMark val="out"/>
        <c:minorTickMark val="none"/>
        <c:tickLblPos val="nextTo"/>
        <c:crossAx val="89390080"/>
        <c:crossesAt val="0"/>
        <c:crossBetween val="midCat"/>
        <c:majorUnit val="2"/>
        <c:minorUnit val="0.4"/>
      </c:valAx>
      <c:valAx>
        <c:axId val="89390080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388544"/>
        <c:crosses val="autoZero"/>
        <c:crossBetween val="midCat"/>
        <c:majorUnit val="1"/>
        <c:minorUnit val="2.0000000000000004E-2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0</xdr:rowOff>
    </xdr:from>
    <xdr:to>
      <xdr:col>12</xdr:col>
      <xdr:colOff>685800</xdr:colOff>
      <xdr:row>10</xdr:row>
      <xdr:rowOff>125730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45720</xdr:rowOff>
    </xdr:from>
    <xdr:to>
      <xdr:col>9</xdr:col>
      <xdr:colOff>754380</xdr:colOff>
      <xdr:row>28</xdr:row>
      <xdr:rowOff>106680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B1" zoomScale="90" zoomScaleNormal="90" workbookViewId="0">
      <selection activeCell="G14" sqref="G14"/>
    </sheetView>
  </sheetViews>
  <sheetFormatPr baseColWidth="10" defaultRowHeight="14.4" x14ac:dyDescent="0.3"/>
  <cols>
    <col min="1" max="1" width="3" customWidth="1"/>
    <col min="2" max="2" width="32.88671875" customWidth="1"/>
    <col min="3" max="3" width="14.77734375" customWidth="1"/>
    <col min="4" max="4" width="11.77734375" customWidth="1"/>
    <col min="14" max="15" width="12.33203125" bestFit="1" customWidth="1"/>
  </cols>
  <sheetData>
    <row r="1" spans="1:16" ht="22.8" x14ac:dyDescent="0.4">
      <c r="A1" s="4" t="s">
        <v>37</v>
      </c>
      <c r="B1" s="19"/>
      <c r="C1" s="19"/>
      <c r="D1" s="19"/>
      <c r="E1" s="19"/>
      <c r="F1" s="19"/>
      <c r="G1" s="4"/>
      <c r="H1" s="5"/>
      <c r="I1" s="5"/>
      <c r="J1" s="5"/>
      <c r="K1" s="5"/>
      <c r="L1" s="5"/>
      <c r="M1" s="5"/>
      <c r="N1" s="5"/>
      <c r="O1" s="5"/>
      <c r="P1" s="5"/>
    </row>
    <row r="2" spans="1:16" ht="54" customHeight="1" x14ac:dyDescent="0.3"/>
    <row r="3" spans="1:16" ht="17.399999999999999" x14ac:dyDescent="0.3">
      <c r="B3" s="10" t="s">
        <v>0</v>
      </c>
      <c r="C3" s="2"/>
      <c r="D3" s="2"/>
      <c r="E3" s="3"/>
    </row>
    <row r="4" spans="1:16" x14ac:dyDescent="0.3">
      <c r="B4" s="11" t="s">
        <v>1</v>
      </c>
      <c r="C4" s="14" t="s">
        <v>26</v>
      </c>
      <c r="D4" s="12">
        <f>0.006</f>
        <v>6.0000000000000001E-3</v>
      </c>
      <c r="E4" s="3"/>
    </row>
    <row r="5" spans="1:16" x14ac:dyDescent="0.3">
      <c r="B5" s="11" t="s">
        <v>2</v>
      </c>
      <c r="C5" s="14" t="s">
        <v>27</v>
      </c>
      <c r="D5" s="12">
        <f>5.333*10^(-5)</f>
        <v>5.3330000000000006E-5</v>
      </c>
      <c r="E5" s="3"/>
      <c r="F5" s="24"/>
    </row>
    <row r="6" spans="1:16" x14ac:dyDescent="0.3">
      <c r="B6" s="11" t="s">
        <v>3</v>
      </c>
      <c r="C6" s="14" t="s">
        <v>28</v>
      </c>
      <c r="D6" s="12">
        <v>9.81</v>
      </c>
      <c r="E6" s="3"/>
    </row>
    <row r="7" spans="1:16" x14ac:dyDescent="0.3">
      <c r="B7" s="11" t="s">
        <v>4</v>
      </c>
      <c r="C7" s="14" t="s">
        <v>29</v>
      </c>
      <c r="D7" s="12">
        <v>875.3</v>
      </c>
      <c r="E7" s="3"/>
      <c r="J7" s="3"/>
    </row>
    <row r="8" spans="1:16" x14ac:dyDescent="0.3">
      <c r="B8" s="11" t="s">
        <v>5</v>
      </c>
      <c r="C8" s="14" t="s">
        <v>30</v>
      </c>
      <c r="D8" s="12">
        <v>1.29</v>
      </c>
      <c r="E8" s="3"/>
    </row>
    <row r="9" spans="1:16" x14ac:dyDescent="0.3">
      <c r="B9" s="11" t="s">
        <v>6</v>
      </c>
      <c r="C9" s="14" t="s">
        <v>31</v>
      </c>
      <c r="D9" s="12">
        <f>7.25*10^-6</f>
        <v>7.25E-6</v>
      </c>
      <c r="E9" s="3"/>
    </row>
    <row r="10" spans="1:16" ht="64.2" customHeight="1" x14ac:dyDescent="0.3"/>
    <row r="12" spans="1:16" ht="17.399999999999999" x14ac:dyDescent="0.3">
      <c r="B12" s="6" t="s">
        <v>7</v>
      </c>
      <c r="C12" s="1"/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39</v>
      </c>
      <c r="O12" s="7" t="s">
        <v>40</v>
      </c>
    </row>
    <row r="13" spans="1:16" x14ac:dyDescent="0.3">
      <c r="B13" s="13" t="s">
        <v>18</v>
      </c>
      <c r="C13" s="15" t="s">
        <v>32</v>
      </c>
      <c r="D13" s="16">
        <v>24.1</v>
      </c>
      <c r="E13" s="16">
        <v>21.23</v>
      </c>
      <c r="F13" s="16">
        <v>9.43</v>
      </c>
      <c r="G13" s="16">
        <v>6.53</v>
      </c>
      <c r="H13" s="16">
        <v>11.4</v>
      </c>
      <c r="I13" s="16">
        <v>11.43</v>
      </c>
      <c r="J13" s="16">
        <v>5.42</v>
      </c>
      <c r="K13" s="16">
        <v>7.1</v>
      </c>
      <c r="L13" s="16">
        <v>8.6999999999999993</v>
      </c>
      <c r="M13" s="16">
        <v>10.53</v>
      </c>
      <c r="N13" s="16">
        <v>5.84</v>
      </c>
      <c r="O13" s="16">
        <v>6.63</v>
      </c>
    </row>
    <row r="14" spans="1:16" x14ac:dyDescent="0.3">
      <c r="B14" s="13" t="s">
        <v>19</v>
      </c>
      <c r="C14" s="15" t="s">
        <v>20</v>
      </c>
      <c r="D14" s="16">
        <v>20</v>
      </c>
      <c r="E14" s="16">
        <v>20</v>
      </c>
      <c r="F14" s="16">
        <v>20</v>
      </c>
      <c r="G14" s="16">
        <v>20</v>
      </c>
      <c r="H14" s="16">
        <v>20</v>
      </c>
      <c r="I14" s="16">
        <v>20</v>
      </c>
      <c r="J14" s="16">
        <v>20</v>
      </c>
      <c r="K14" s="16">
        <v>20</v>
      </c>
      <c r="L14" s="16">
        <v>20</v>
      </c>
      <c r="M14" s="16">
        <v>20</v>
      </c>
      <c r="N14" s="16">
        <v>20</v>
      </c>
      <c r="O14" s="16">
        <v>20</v>
      </c>
    </row>
    <row r="15" spans="1:16" x14ac:dyDescent="0.3">
      <c r="B15" s="13" t="s">
        <v>21</v>
      </c>
      <c r="C15" s="15" t="s">
        <v>33</v>
      </c>
      <c r="D15" s="16">
        <v>92</v>
      </c>
      <c r="E15" s="16">
        <v>28</v>
      </c>
      <c r="F15" s="16">
        <v>386</v>
      </c>
      <c r="G15" s="16">
        <v>225</v>
      </c>
      <c r="H15" s="16">
        <v>146</v>
      </c>
      <c r="I15" s="16">
        <v>72</v>
      </c>
      <c r="J15" s="16">
        <v>295</v>
      </c>
      <c r="K15" s="16">
        <v>198</v>
      </c>
      <c r="L15" s="16">
        <v>432</v>
      </c>
      <c r="M15" s="16">
        <v>165</v>
      </c>
      <c r="N15" s="16">
        <v>193</v>
      </c>
      <c r="O15" s="16">
        <v>311</v>
      </c>
    </row>
    <row r="16" spans="1:16" ht="23.4" customHeigh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5" ht="17.399999999999999" x14ac:dyDescent="0.3">
      <c r="B17" s="8" t="s">
        <v>22</v>
      </c>
      <c r="C17" s="1"/>
      <c r="D17" s="9" t="s">
        <v>8</v>
      </c>
      <c r="E17" s="9" t="s">
        <v>9</v>
      </c>
      <c r="F17" s="9" t="s">
        <v>10</v>
      </c>
      <c r="G17" s="9" t="s">
        <v>11</v>
      </c>
      <c r="H17" s="9" t="s">
        <v>12</v>
      </c>
      <c r="I17" s="9" t="s">
        <v>13</v>
      </c>
      <c r="J17" s="9" t="s">
        <v>14</v>
      </c>
      <c r="K17" s="9" t="s">
        <v>15</v>
      </c>
      <c r="L17" s="9" t="s">
        <v>16</v>
      </c>
      <c r="M17" s="9" t="s">
        <v>17</v>
      </c>
      <c r="N17" s="9" t="s">
        <v>39</v>
      </c>
      <c r="O17" s="9" t="s">
        <v>40</v>
      </c>
    </row>
    <row r="18" spans="2:15" x14ac:dyDescent="0.3">
      <c r="B18" s="17" t="s">
        <v>23</v>
      </c>
      <c r="C18" s="18" t="s">
        <v>34</v>
      </c>
      <c r="D18" s="16">
        <f>D14*D5/D13</f>
        <v>4.4257261410788381E-5</v>
      </c>
      <c r="E18" s="16">
        <f>E14*D5/E13</f>
        <v>5.0240226095148375E-5</v>
      </c>
      <c r="F18" s="16">
        <f>F14*D5/F13</f>
        <v>1.1310710498409332E-4</v>
      </c>
      <c r="G18" s="16">
        <f>G14*D5/G13</f>
        <v>1.633384379785605E-4</v>
      </c>
      <c r="H18" s="16">
        <f>H14*D5/H13</f>
        <v>9.3561403508771922E-5</v>
      </c>
      <c r="I18" s="16">
        <f>I14*D5/I13</f>
        <v>9.3315835520559935E-5</v>
      </c>
      <c r="J18" s="16">
        <f>J14*D5/J13</f>
        <v>1.9678966789667896E-4</v>
      </c>
      <c r="K18" s="16">
        <f>K14*D5/K13</f>
        <v>1.5022535211267607E-4</v>
      </c>
      <c r="L18" s="16">
        <f>L14*D5/L13</f>
        <v>1.2259770114942531E-4</v>
      </c>
      <c r="M18" s="16">
        <f>M14*D5/M13</f>
        <v>1.0129154795821463E-4</v>
      </c>
      <c r="N18" s="16">
        <f>N14*D5/N13</f>
        <v>1.8263698630136986E-4</v>
      </c>
      <c r="O18" s="16">
        <f>O14*D5/O13</f>
        <v>1.6087481146304677E-4</v>
      </c>
    </row>
    <row r="19" spans="2:15" x14ac:dyDescent="0.3">
      <c r="B19" s="17" t="s">
        <v>24</v>
      </c>
      <c r="C19" s="18" t="s">
        <v>35</v>
      </c>
      <c r="D19" s="16">
        <f>SQRT(9*D9*D18/(2*(D7-D8)*D6))</f>
        <v>4.103692627551887E-7</v>
      </c>
      <c r="E19" s="16">
        <f>SQRT(9*D9*E18/(2*(D7-D8)*D6))</f>
        <v>4.3722838452220165E-7</v>
      </c>
      <c r="F19" s="16">
        <f>SQRT(9*D9*F18/(2*(D7-D8)*D6))</f>
        <v>6.5603573868092681E-7</v>
      </c>
      <c r="G19" s="16">
        <f>SQRT(9*D9*G18/(2*(D7-D8)*D6))</f>
        <v>7.8836394615443255E-7</v>
      </c>
      <c r="H19" s="16">
        <f>SQRT(9*D9*H18/(2*(D7-D8)*D6))</f>
        <v>5.9666548980990824E-7</v>
      </c>
      <c r="I19" s="16">
        <f>SQRT(9*D9*I18/(2*(D7-D8)*D6))</f>
        <v>5.9588194976103797E-7</v>
      </c>
      <c r="J19" s="16">
        <f>SQRT(9*D9*J18/(2*(D7-D8)*D6))</f>
        <v>8.653338686267033E-7</v>
      </c>
      <c r="K19" s="16">
        <f>SQRT(9*D9*K18/(2*(D7-D8)*D6))</f>
        <v>7.5605635984149805E-7</v>
      </c>
      <c r="L19" s="16">
        <f>SQRT(9*D9*L18/(2*(D7-D8)*D6))</f>
        <v>6.8300474213892993E-7</v>
      </c>
      <c r="M19" s="16">
        <f>SQRT(9*D9*M18/(2*(D7-D8)*D6))</f>
        <v>6.208249464412271E-7</v>
      </c>
      <c r="N19" s="16">
        <f>SQRT(9*D9*N18/(2*(D7-D8)*D6))</f>
        <v>8.336368843317464E-7</v>
      </c>
      <c r="O19" s="16">
        <f>SQRT(9*D9*O18/(2*(D7-D8)*D6))</f>
        <v>7.8239592735246562E-7</v>
      </c>
    </row>
    <row r="20" spans="2:15" x14ac:dyDescent="0.3">
      <c r="B20" s="17" t="s">
        <v>25</v>
      </c>
      <c r="C20" s="18" t="s">
        <v>36</v>
      </c>
      <c r="D20" s="16">
        <f>4*3.14*D19^3*(D7-D8)*D6*D4/(3*D15)</f>
        <v>1.6178627985893918E-19</v>
      </c>
      <c r="E20" s="16">
        <f>4*3.14*E19^3*(D7-D8)*D6*D4/(3*E15)</f>
        <v>6.4294238587252462E-19</v>
      </c>
      <c r="F20" s="16">
        <f>4*3.14*F19^3*(D7-D8)*D6*D4/(3*F15)</f>
        <v>1.5754340813095664E-19</v>
      </c>
      <c r="G20" s="16">
        <f>4*3.14*G19^3*(D7-D8)*D6*D4/(3*G15)</f>
        <v>4.690323416307199E-19</v>
      </c>
      <c r="H20" s="16">
        <f>4*3.14*H19^3*(D7-D8)*D6*D4/(3*H15)</f>
        <v>3.1336100204540084E-19</v>
      </c>
      <c r="I20" s="16">
        <f>4*3.14*I19^3*(D7-D8)*D6*D4/(3*I15)</f>
        <v>6.3292643956947867E-19</v>
      </c>
      <c r="J20" s="16">
        <f>4*3.14*J19^3*(D7-D8)*D6*D4/(3*J15)</f>
        <v>4.730795056347306E-19</v>
      </c>
      <c r="K20" s="16">
        <f>4*3.14*K19^3*(D7-D8)*D6*D4/(3*K15)</f>
        <v>4.7011311461482814E-19</v>
      </c>
      <c r="L20" s="16">
        <f>4*3.14*L19^3*(D7-D8)*D6*D4/(3*L15)</f>
        <v>1.5885191486189605E-19</v>
      </c>
      <c r="M20" s="16">
        <f>4*3.14*M19^3*(D7-D8)*D6*D4/(3*M15)</f>
        <v>3.1234069986959768E-19</v>
      </c>
      <c r="N20" s="16">
        <f>4*3.14*N19^3*(D7-D8)*D6*D4/(3*N15)</f>
        <v>6.4651484350626067E-19</v>
      </c>
      <c r="O20" s="16">
        <f>4*3.14*O19^3*(D7-D8)*D6*D4/(3*O15)</f>
        <v>3.3168390546981829E-19</v>
      </c>
    </row>
    <row r="21" spans="2:15" x14ac:dyDescent="0.3">
      <c r="B21" s="3"/>
      <c r="C21" s="20" t="s">
        <v>38</v>
      </c>
      <c r="D21" s="21">
        <f>D20*10^19</f>
        <v>1.6178627985893919</v>
      </c>
      <c r="E21" s="21">
        <f>E20*10^19</f>
        <v>6.4294238587252464</v>
      </c>
      <c r="F21" s="21">
        <f t="shared" ref="F21:I21" si="0">F20*10^19</f>
        <v>1.5754340813095664</v>
      </c>
      <c r="G21" s="21">
        <f t="shared" si="0"/>
        <v>4.6903234163071987</v>
      </c>
      <c r="H21" s="21">
        <f t="shared" si="0"/>
        <v>3.1336100204540083</v>
      </c>
      <c r="I21" s="21">
        <f t="shared" si="0"/>
        <v>6.3292643956947865</v>
      </c>
      <c r="J21" s="21">
        <f>J20*10^19</f>
        <v>4.730795056347306</v>
      </c>
      <c r="K21" s="21">
        <f>K20*10^19</f>
        <v>4.7011311461482812</v>
      </c>
      <c r="L21" s="23">
        <f t="shared" ref="L21" si="1">L20*10^19</f>
        <v>1.5885191486189605</v>
      </c>
      <c r="M21" s="22">
        <f t="shared" ref="M21" si="2">M20*10^19</f>
        <v>3.1234069986959767</v>
      </c>
      <c r="N21" s="22">
        <f>N20*10^19</f>
        <v>6.4651484350626065</v>
      </c>
      <c r="O21" s="22">
        <f>O20*10^19</f>
        <v>3.3168390546981827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Messungen</vt:lpstr>
      <vt:lpstr>Diagramm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Dietmar Bellardts</dc:creator>
  <cp:lastModifiedBy>Dietmar Bellardts</cp:lastModifiedBy>
  <dcterms:created xsi:type="dcterms:W3CDTF">2015-04-16T16:49:43Z</dcterms:created>
  <dcterms:modified xsi:type="dcterms:W3CDTF">2016-06-11T16:19:35Z</dcterms:modified>
</cp:coreProperties>
</file>